
<file path=[Content_Types].xml><?xml version="1.0" encoding="utf-8"?>
<Types xmlns="http://schemas.openxmlformats.org/package/2006/content-types">
  <Default ContentType="image/jpeg" Extension="jpg"/>
  <Default ContentType="application/vnd.openxmlformats-officedocument.vmlDrawing" Extension="vml"/>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osts" sheetId="1" r:id="rId4"/>
    <sheet state="visible" name="Income" sheetId="2" r:id="rId5"/>
    <sheet state="visible" name="Profit" sheetId="3" r:id="rId6"/>
  </sheets>
  <definedNames/>
  <calcPr/>
</workbook>
</file>

<file path=xl/comments1.xml><?xml version="1.0" encoding="utf-8"?>
<comments xmlns:r="http://schemas.openxmlformats.org/officeDocument/2006/relationships" xmlns="http://schemas.openxmlformats.org/spreadsheetml/2006/main">
  <authors>
    <author/>
  </authors>
  <commentList>
    <comment authorId="0" ref="C15">
      <text>
        <t xml:space="preserve">Enter the seeds needed for one tray.  Find information on quantities in each of our product descriptions.</t>
      </text>
    </comment>
    <comment authorId="0" ref="E23">
      <text>
        <t xml:space="preserve">Determine how often you need to change your supplies. Our estimate suggests replacing one tray after every 10 crops.</t>
      </text>
    </comment>
    <comment authorId="0" ref="B31">
      <text>
        <t xml:space="preserve">Determine the cost of recurring fees and bills, if you are growing microgreens in your own garage or basement determine the cost as 0.</t>
      </text>
    </comment>
    <comment authorId="0" ref="D40">
      <text>
        <t xml:space="preserve">Determine the time you need to prepare one tray.</t>
      </text>
    </comment>
    <comment authorId="0" ref="A1">
      <text>
        <t xml:space="preserve">waluta, to jest tabela na tydzień dzień czy miesiąc?, pudełka, koszty wody/prądu, wynajmu, number of trays, inna czcionka, rozwożenie tego po klinetach?, jakis koszt marketingowy? koszt roboczo godziny w jakisj legendzie, nawa tabeli, nazwa arkusza i dokumentu, od razu zeby to sie liczylo samo, nie dajemy przychodów tutaj?
	-Karolina Bednarska
To jest tabela jedynie koszu uprawy, dokładnie na takiej samej zasadzie jak robił to koleś w ty filmiku, on brał pod uwagę jedynie podstawowe kwestie, nasiona, tacki, nawodnienie, substrat. Tutaj raczej cięzko będzie ustalić na ile to jest czasu. Tutaj pokaże ci się koszt uprawy np. 12 tacek. ale bez zysków.
	-Karolina Nowak
no nie bo mozna policzyc to na groszek np ze rosnie tyle i tyle przez 14 dni i codziennie trzeba podjechac, nie chce zeby ta tabela byla 1:1, mozna zalozyc ze ktos ma 10 traysów tydgodniowo i dodac reszte kosztów, przynajmniej dwie odmiany. Dla takiej kalkulacji jak jest tu nie potrzeba excela. Odkrywcze jest ze trzeba liczyc koszt swojej pracy- najważniejsze info.
	-Karolina Be</t>
      </text>
    </comment>
  </commentList>
</comments>
</file>

<file path=xl/sharedStrings.xml><?xml version="1.0" encoding="utf-8"?>
<sst xmlns="http://schemas.openxmlformats.org/spreadsheetml/2006/main" count="87" uniqueCount="68">
  <si>
    <t>Table Key</t>
  </si>
  <si>
    <t>Green boxes are descriptions.</t>
  </si>
  <si>
    <t>Yellow fields counts automatically.</t>
  </si>
  <si>
    <t>Grey fields counts automatically.</t>
  </si>
  <si>
    <t>White field - fill them in.</t>
  </si>
  <si>
    <t>MICROGREENS PRODUCTION CALCULATION PER MONTH</t>
  </si>
  <si>
    <t>variety to grow</t>
  </si>
  <si>
    <t>gram/tray</t>
  </si>
  <si>
    <t>price/kg</t>
  </si>
  <si>
    <t>no. of trays per month</t>
  </si>
  <si>
    <t>seed cost</t>
  </si>
  <si>
    <t>Pea</t>
  </si>
  <si>
    <t xml:space="preserve">Radish </t>
  </si>
  <si>
    <t>Sunflower</t>
  </si>
  <si>
    <t>Broccoli</t>
  </si>
  <si>
    <t>total no. of trays</t>
  </si>
  <si>
    <t>total seed cost</t>
  </si>
  <si>
    <t xml:space="preserve">supplies changeable </t>
  </si>
  <si>
    <t>type</t>
  </si>
  <si>
    <t>quantity</t>
  </si>
  <si>
    <t>price/1 piece</t>
  </si>
  <si>
    <t>replacement indicator</t>
  </si>
  <si>
    <t>total supplies cost</t>
  </si>
  <si>
    <t>Shallow Growing tray "10x20"</t>
  </si>
  <si>
    <t>CocoMat 25x50cm</t>
  </si>
  <si>
    <t>50g box</t>
  </si>
  <si>
    <t>Transport box</t>
  </si>
  <si>
    <t>total</t>
  </si>
  <si>
    <t>fixed costs</t>
  </si>
  <si>
    <t>price/unit</t>
  </si>
  <si>
    <t>total price</t>
  </si>
  <si>
    <t>rental commercial</t>
  </si>
  <si>
    <t>electricity</t>
  </si>
  <si>
    <t>water</t>
  </si>
  <si>
    <t>other fees</t>
  </si>
  <si>
    <t>fuel</t>
  </si>
  <si>
    <t>working time</t>
  </si>
  <si>
    <t>time labour</t>
  </si>
  <si>
    <t>time each day/hour</t>
  </si>
  <si>
    <t>days/monthly</t>
  </si>
  <si>
    <t>time total/hours</t>
  </si>
  <si>
    <t xml:space="preserve">sowing time </t>
  </si>
  <si>
    <t>watering time</t>
  </si>
  <si>
    <t>harvesting + packing</t>
  </si>
  <si>
    <t>delivery</t>
  </si>
  <si>
    <t>cleaning</t>
  </si>
  <si>
    <t>total time spent</t>
  </si>
  <si>
    <t>total cost</t>
  </si>
  <si>
    <t>my salary/hour</t>
  </si>
  <si>
    <t>total production cost</t>
  </si>
  <si>
    <t>income</t>
  </si>
  <si>
    <t>variety</t>
  </si>
  <si>
    <t>no. of trays</t>
  </si>
  <si>
    <t>harvest in gram/tray</t>
  </si>
  <si>
    <t>harvest in kg</t>
  </si>
  <si>
    <t>sale price/kg</t>
  </si>
  <si>
    <t>profit</t>
  </si>
  <si>
    <t>Pea Seeds</t>
  </si>
  <si>
    <t xml:space="preserve">Radish Seeds </t>
  </si>
  <si>
    <t xml:space="preserve">Sunflower </t>
  </si>
  <si>
    <t xml:space="preserve">Broccoli </t>
  </si>
  <si>
    <t>total kg</t>
  </si>
  <si>
    <t>total income</t>
  </si>
  <si>
    <t>summary</t>
  </si>
  <si>
    <t>microgreens produced in kg</t>
  </si>
  <si>
    <t>total time labour</t>
  </si>
  <si>
    <t>total costs</t>
  </si>
  <si>
    <t xml:space="preserve">total profit when you do it yourself </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</si>
</sst>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0"/>
  </numFmts>
  <fonts count="13">
    <font>
      <sz val="10.0"/>
      <color rgb="FF000000"/>
      <name val="Arial"/>
      <scheme val="minor"/>
    </font>
    <font>
      <color theme="1"/>
      <name val="Arial"/>
      <scheme val="minor"/>
    </font>
    <font>
      <sz val="14.0"/>
      <color theme="1"/>
      <name val="Verdana"/>
    </font>
    <font>
      <sz val="14.0"/>
      <color rgb="FF000000"/>
      <name val="Verdana"/>
    </font>
    <font>
      <sz val="14.0"/>
      <color rgb="FFFFFFFF"/>
      <name val="Verdana"/>
    </font>
    <font/>
    <font>
      <sz val="14.0"/>
      <color theme="1"/>
      <name val="Arial"/>
      <scheme val="minor"/>
    </font>
    <font>
      <sz val="14.0"/>
      <color theme="0"/>
      <name val="Verdana"/>
    </font>
    <font>
      <sz val="14.0"/>
      <color rgb="FF202124"/>
      <name val="Verdana"/>
    </font>
    <font>
      <b/>
      <sz val="14.0"/>
      <color rgb="FFFFFFFF"/>
      <name val="Verdana"/>
    </font>
    <font>
      <sz val="16.0"/>
      <color rgb="FFFFFFFF"/>
      <name val="Verdana"/>
    </font>
    <font>
      <sz val="16.0"/>
      <color theme="1"/>
      <name val="Verdana"/>
    </font>
    <font>
      <sz val="16.0"/>
      <color rgb="FF000000"/>
      <name val="Verdana"/>
    </font>
  </fonts>
  <fills count="7">
    <fill>
      <patternFill patternType="none"/>
    </fill>
    <fill>
      <patternFill patternType="lightGray"/>
    </fill>
    <fill>
      <patternFill patternType="solid">
        <fgColor theme="0"/>
        <bgColor theme="0"/>
      </patternFill>
    </fill>
    <fill>
      <patternFill patternType="solid">
        <fgColor rgb="FF00AF91"/>
        <bgColor rgb="FF00AF91"/>
      </patternFill>
    </fill>
    <fill>
      <patternFill patternType="solid">
        <fgColor rgb="FFFFFF00"/>
        <bgColor rgb="FFFFFF00"/>
      </patternFill>
    </fill>
    <fill>
      <patternFill patternType="solid">
        <fgColor rgb="FFEFEFEF"/>
        <bgColor rgb="FFEFEFEF"/>
      </patternFill>
    </fill>
    <fill>
      <patternFill patternType="solid">
        <fgColor rgb="FFFFFFFF"/>
        <bgColor rgb="FFFFFFFF"/>
      </patternFill>
    </fill>
  </fills>
  <borders count="22">
    <border/>
    <border>
      <left style="thin">
        <color rgb="FFFFFFFF"/>
      </left>
      <right style="thin">
        <color rgb="FFFFFFFF"/>
      </right>
      <top style="thin">
        <color rgb="FFFFFFFF"/>
      </top>
      <bottom style="thin">
        <color rgb="FFFFFFFF"/>
      </bottom>
    </border>
    <border>
      <left style="thin">
        <color rgb="FFFFFFFF"/>
      </left>
      <top style="thin">
        <color rgb="FFFFFFFF"/>
      </top>
      <bottom style="thin">
        <color rgb="FFFFFFFF"/>
      </bottom>
    </border>
    <border>
      <left style="thin">
        <color rgb="FFFFFFFF"/>
      </left>
      <top style="thin">
        <color rgb="FFFFFFFF"/>
      </top>
    </border>
    <border>
      <right style="thin">
        <color rgb="FFFFFFFF"/>
      </right>
      <top style="thin">
        <color rgb="FFFFFFFF"/>
      </top>
      <bottom style="thin">
        <color rgb="FFFFFFFF"/>
      </bottom>
    </border>
    <border>
      <left style="thin">
        <color rgb="FF000000"/>
      </left>
      <right style="thin">
        <color rgb="FF000000"/>
      </right>
      <top style="thin">
        <color rgb="FF000000"/>
      </top>
      <bottom style="thin">
        <color rgb="FF000000"/>
      </bottom>
    </border>
    <border>
      <left style="thin">
        <color rgb="FFFFFFFF"/>
      </left>
      <right style="thin">
        <color rgb="FFFFFFFF"/>
      </right>
    </border>
    <border>
      <left style="thin">
        <color rgb="FFFFFFFF"/>
      </left>
      <right style="thin">
        <color rgb="FFFFFFFF"/>
      </right>
      <top style="thin">
        <color rgb="FFFFFFFF"/>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border>
    <border>
      <left style="thin">
        <color rgb="FFFFFFFF"/>
      </left>
      <right style="thin">
        <color rgb="FFFFFFFF"/>
      </right>
      <bottom style="thin">
        <color rgb="FFFFFFFF"/>
      </bottom>
    </border>
    <border>
      <right style="thin">
        <color rgb="FFFFFFFF"/>
      </right>
      <top style="thin">
        <color rgb="FFFFFFFF"/>
      </top>
    </border>
    <border>
      <left style="thin">
        <color rgb="FFFFFFFF"/>
      </left>
    </border>
    <border>
      <right style="thin">
        <color rgb="FFFFFFFF"/>
      </right>
    </border>
    <border>
      <top style="thin">
        <color rgb="FF000000"/>
      </top>
    </border>
    <border>
      <left style="thin">
        <color rgb="FF000000"/>
      </left>
      <bottom style="thin">
        <color rgb="FF000000"/>
      </bottom>
    </border>
    <border>
      <bottom style="thin">
        <color rgb="FF000000"/>
      </bottom>
    </border>
    <border>
      <left style="thin">
        <color rgb="FF000000"/>
      </left>
      <right style="thin">
        <color rgb="FF000000"/>
      </right>
      <bottom style="thin">
        <color rgb="FF000000"/>
      </bottom>
    </border>
    <border>
      <top style="thin">
        <color rgb="FFFFFFFF"/>
      </top>
      <bottom style="thin">
        <color rgb="FFFFFFFF"/>
      </bottom>
    </border>
  </borders>
  <cellStyleXfs count="1">
    <xf borderId="0" fillId="0" fontId="0" numFmtId="0" applyAlignment="1" applyFont="1"/>
  </cellStyleXfs>
  <cellXfs count="104">
    <xf borderId="0" fillId="0" fontId="0" numFmtId="0" xfId="0" applyAlignment="1" applyFont="1">
      <alignment readingOrder="0" shrinkToFit="0" vertical="bottom" wrapText="0"/>
    </xf>
    <xf borderId="1" fillId="0" fontId="1" numFmtId="0" xfId="0" applyBorder="1" applyFont="1"/>
    <xf borderId="1" fillId="2" fontId="1" numFmtId="0" xfId="0" applyBorder="1" applyFill="1" applyFont="1"/>
    <xf borderId="2" fillId="0" fontId="1" numFmtId="0" xfId="0" applyBorder="1" applyFont="1"/>
    <xf borderId="3" fillId="0" fontId="1" numFmtId="0" xfId="0" applyBorder="1" applyFont="1"/>
    <xf borderId="4" fillId="0" fontId="1" numFmtId="0" xfId="0" applyBorder="1" applyFont="1"/>
    <xf borderId="5" fillId="0" fontId="2" numFmtId="0" xfId="0" applyAlignment="1" applyBorder="1" applyFont="1">
      <alignment horizontal="left" readingOrder="0"/>
    </xf>
    <xf borderId="2" fillId="0" fontId="1" numFmtId="0" xfId="0" applyAlignment="1" applyBorder="1" applyFont="1">
      <alignment horizontal="center"/>
    </xf>
    <xf borderId="5" fillId="3" fontId="2" numFmtId="0" xfId="0" applyAlignment="1" applyBorder="1" applyFill="1" applyFont="1">
      <alignment horizontal="left" readingOrder="0"/>
    </xf>
    <xf borderId="4" fillId="0" fontId="1" numFmtId="0" xfId="0" applyAlignment="1" applyBorder="1" applyFont="1">
      <alignment horizontal="center"/>
    </xf>
    <xf borderId="1" fillId="0" fontId="1" numFmtId="0" xfId="0" applyAlignment="1" applyBorder="1" applyFont="1">
      <alignment horizontal="center"/>
    </xf>
    <xf borderId="5" fillId="4" fontId="2" numFmtId="0" xfId="0" applyAlignment="1" applyBorder="1" applyFill="1" applyFont="1">
      <alignment horizontal="left" readingOrder="0"/>
    </xf>
    <xf borderId="5" fillId="5" fontId="2" numFmtId="0" xfId="0" applyAlignment="1" applyBorder="1" applyFill="1" applyFont="1">
      <alignment horizontal="left" readingOrder="0"/>
    </xf>
    <xf borderId="5" fillId="6" fontId="3" numFmtId="0" xfId="0" applyAlignment="1" applyBorder="1" applyFill="1" applyFont="1">
      <alignment horizontal="left" readingOrder="0"/>
    </xf>
    <xf borderId="4" fillId="6" fontId="3" numFmtId="0" xfId="0" applyAlignment="1" applyBorder="1" applyFont="1">
      <alignment horizontal="center" readingOrder="0"/>
    </xf>
    <xf borderId="6" fillId="6" fontId="3" numFmtId="0" xfId="0" applyAlignment="1" applyBorder="1" applyFont="1">
      <alignment horizontal="center" readingOrder="0"/>
    </xf>
    <xf borderId="7" fillId="6" fontId="3" numFmtId="0" xfId="0" applyAlignment="1" applyBorder="1" applyFont="1">
      <alignment horizontal="center" readingOrder="0"/>
    </xf>
    <xf borderId="7" fillId="0" fontId="1" numFmtId="0" xfId="0" applyAlignment="1" applyBorder="1" applyFont="1">
      <alignment horizontal="center"/>
    </xf>
    <xf borderId="8" fillId="3" fontId="4" numFmtId="0" xfId="0" applyAlignment="1" applyBorder="1" applyFont="1">
      <alignment horizontal="center" readingOrder="0"/>
    </xf>
    <xf borderId="9" fillId="0" fontId="5" numFmtId="0" xfId="0" applyBorder="1" applyFont="1"/>
    <xf borderId="10" fillId="0" fontId="5" numFmtId="0" xfId="0" applyBorder="1" applyFont="1"/>
    <xf borderId="4" fillId="6" fontId="4" numFmtId="0" xfId="0" applyAlignment="1" applyBorder="1" applyFont="1">
      <alignment horizontal="center" readingOrder="0"/>
    </xf>
    <xf borderId="5" fillId="3" fontId="4" numFmtId="0" xfId="0" applyAlignment="1" applyBorder="1" applyFont="1">
      <alignment horizontal="center" readingOrder="0"/>
    </xf>
    <xf borderId="5" fillId="6" fontId="2" numFmtId="0" xfId="0" applyAlignment="1" applyBorder="1" applyFont="1">
      <alignment horizontal="center" readingOrder="0"/>
    </xf>
    <xf borderId="5" fillId="6" fontId="2" numFmtId="164" xfId="0" applyAlignment="1" applyBorder="1" applyFont="1" applyNumberFormat="1">
      <alignment horizontal="center" readingOrder="0"/>
    </xf>
    <xf borderId="5" fillId="4" fontId="2" numFmtId="164" xfId="0" applyAlignment="1" applyBorder="1" applyFont="1" applyNumberFormat="1">
      <alignment horizontal="center" readingOrder="0"/>
    </xf>
    <xf borderId="4" fillId="6" fontId="2" numFmtId="0" xfId="0" applyAlignment="1" applyBorder="1" applyFont="1">
      <alignment horizontal="center" readingOrder="0"/>
    </xf>
    <xf borderId="5" fillId="6" fontId="6" numFmtId="0" xfId="0" applyAlignment="1" applyBorder="1" applyFont="1">
      <alignment horizontal="center"/>
    </xf>
    <xf borderId="5" fillId="0" fontId="2" numFmtId="0" xfId="0" applyAlignment="1" applyBorder="1" applyFont="1">
      <alignment horizontal="center" readingOrder="0"/>
    </xf>
    <xf borderId="4" fillId="6" fontId="2" numFmtId="0" xfId="0" applyAlignment="1" applyBorder="1" applyFont="1">
      <alignment horizontal="center"/>
    </xf>
    <xf borderId="5" fillId="5" fontId="2" numFmtId="0" xfId="0" applyAlignment="1" applyBorder="1" applyFont="1">
      <alignment horizontal="center" readingOrder="0"/>
    </xf>
    <xf borderId="5" fillId="5" fontId="2" numFmtId="164" xfId="0" applyAlignment="1" applyBorder="1" applyFont="1" applyNumberFormat="1">
      <alignment horizontal="center" readingOrder="0"/>
    </xf>
    <xf borderId="5" fillId="3" fontId="4" numFmtId="164" xfId="0" applyAlignment="1" applyBorder="1" applyFont="1" applyNumberFormat="1">
      <alignment horizontal="center" readingOrder="0"/>
    </xf>
    <xf borderId="5" fillId="6" fontId="2" numFmtId="0" xfId="0" applyAlignment="1" applyBorder="1" applyFont="1">
      <alignment horizontal="center" readingOrder="0" shrinkToFit="0" wrapText="1"/>
    </xf>
    <xf borderId="5" fillId="0" fontId="2" numFmtId="0" xfId="0" applyAlignment="1" applyBorder="1" applyFont="1">
      <alignment horizontal="center" readingOrder="0" shrinkToFit="0" wrapText="1"/>
    </xf>
    <xf borderId="5" fillId="0" fontId="2" numFmtId="164" xfId="0" applyAlignment="1" applyBorder="1" applyFont="1" applyNumberFormat="1">
      <alignment horizontal="center" readingOrder="0"/>
    </xf>
    <xf borderId="5" fillId="6" fontId="7" numFmtId="0" xfId="0" applyAlignment="1" applyBorder="1" applyFont="1">
      <alignment horizontal="center" readingOrder="0"/>
    </xf>
    <xf borderId="8" fillId="3" fontId="4" numFmtId="0" xfId="0" applyAlignment="1" applyBorder="1" applyFont="1">
      <alignment horizontal="center" readingOrder="0" shrinkToFit="0" wrapText="1"/>
    </xf>
    <xf borderId="5" fillId="3" fontId="4" numFmtId="0" xfId="0" applyAlignment="1" applyBorder="1" applyFont="1">
      <alignment horizontal="center" readingOrder="0" shrinkToFit="0" wrapText="1"/>
    </xf>
    <xf borderId="5" fillId="6" fontId="8" numFmtId="0" xfId="0" applyAlignment="1" applyBorder="1" applyFont="1">
      <alignment horizontal="center" readingOrder="0" shrinkToFit="0" wrapText="1"/>
    </xf>
    <xf borderId="5" fillId="0" fontId="2" numFmtId="0" xfId="0" applyAlignment="1" applyBorder="1" applyFont="1">
      <alignment horizontal="center"/>
    </xf>
    <xf borderId="5" fillId="6" fontId="4" numFmtId="0" xfId="0" applyAlignment="1" applyBorder="1" applyFont="1">
      <alignment horizontal="center" readingOrder="0"/>
    </xf>
    <xf borderId="5" fillId="6" fontId="3" numFmtId="0" xfId="0" applyAlignment="1" applyBorder="1" applyFont="1">
      <alignment horizontal="center" readingOrder="0"/>
    </xf>
    <xf borderId="5" fillId="3" fontId="2" numFmtId="164" xfId="0" applyAlignment="1" applyBorder="1" applyFont="1" applyNumberFormat="1">
      <alignment horizontal="center" readingOrder="0"/>
    </xf>
    <xf borderId="11" fillId="0" fontId="2" numFmtId="0" xfId="0" applyAlignment="1" applyBorder="1" applyFont="1">
      <alignment horizontal="center" readingOrder="0"/>
    </xf>
    <xf borderId="5" fillId="3" fontId="7" numFmtId="0" xfId="0" applyAlignment="1" applyBorder="1" applyFont="1">
      <alignment horizontal="center" readingOrder="0"/>
    </xf>
    <xf borderId="12" fillId="0" fontId="2" numFmtId="0" xfId="0" applyAlignment="1" applyBorder="1" applyFont="1">
      <alignment horizontal="center"/>
    </xf>
    <xf borderId="0" fillId="0" fontId="1" numFmtId="0" xfId="0" applyAlignment="1" applyFont="1">
      <alignment horizontal="center"/>
    </xf>
    <xf borderId="5" fillId="5" fontId="2" numFmtId="0" xfId="0" applyAlignment="1" applyBorder="1" applyFont="1">
      <alignment horizontal="center"/>
    </xf>
    <xf borderId="5" fillId="5" fontId="2" numFmtId="164" xfId="0" applyAlignment="1" applyBorder="1" applyFont="1" applyNumberFormat="1">
      <alignment horizontal="center"/>
    </xf>
    <xf borderId="12" fillId="0" fontId="1" numFmtId="0" xfId="0" applyAlignment="1" applyBorder="1" applyFont="1">
      <alignment horizontal="center"/>
    </xf>
    <xf borderId="0" fillId="0" fontId="2" numFmtId="0" xfId="0" applyAlignment="1" applyFont="1">
      <alignment horizontal="center"/>
    </xf>
    <xf borderId="0" fillId="6" fontId="9" numFmtId="0" xfId="0" applyAlignment="1" applyFont="1">
      <alignment horizontal="center" readingOrder="0"/>
    </xf>
    <xf borderId="10" fillId="6" fontId="4" numFmtId="0" xfId="0" applyAlignment="1" applyBorder="1" applyFont="1">
      <alignment horizontal="center" readingOrder="0"/>
    </xf>
    <xf borderId="5" fillId="6" fontId="9" numFmtId="0" xfId="0" applyAlignment="1" applyBorder="1" applyFont="1">
      <alignment horizontal="center" readingOrder="0"/>
    </xf>
    <xf borderId="5" fillId="0" fontId="1" numFmtId="0" xfId="0" applyAlignment="1" applyBorder="1" applyFont="1">
      <alignment horizontal="center"/>
    </xf>
    <xf borderId="5" fillId="4" fontId="2" numFmtId="164" xfId="0" applyAlignment="1" applyBorder="1" applyFont="1" applyNumberFormat="1">
      <alignment horizontal="center"/>
    </xf>
    <xf borderId="13" fillId="0" fontId="1" numFmtId="0" xfId="0" applyAlignment="1" applyBorder="1" applyFont="1">
      <alignment horizontal="center"/>
    </xf>
    <xf borderId="7" fillId="0" fontId="1" numFmtId="0" xfId="0" applyBorder="1" applyFont="1"/>
    <xf borderId="14" fillId="0" fontId="1" numFmtId="0" xfId="0" applyBorder="1" applyFont="1"/>
    <xf borderId="8" fillId="0" fontId="2" numFmtId="0" xfId="0" applyAlignment="1" applyBorder="1" applyFont="1">
      <alignment horizontal="left" readingOrder="0"/>
    </xf>
    <xf borderId="8" fillId="3" fontId="2" numFmtId="0" xfId="0" applyAlignment="1" applyBorder="1" applyFont="1">
      <alignment horizontal="left" readingOrder="0"/>
    </xf>
    <xf borderId="8" fillId="4" fontId="2" numFmtId="0" xfId="0" applyAlignment="1" applyBorder="1" applyFont="1">
      <alignment horizontal="left" readingOrder="0"/>
    </xf>
    <xf borderId="8" fillId="5" fontId="2" numFmtId="0" xfId="0" applyAlignment="1" applyBorder="1" applyFont="1">
      <alignment horizontal="left" readingOrder="0"/>
    </xf>
    <xf borderId="8" fillId="6" fontId="3" numFmtId="0" xfId="0" applyAlignment="1" applyBorder="1" applyFont="1">
      <alignment horizontal="left" readingOrder="0"/>
    </xf>
    <xf borderId="13" fillId="0" fontId="1" numFmtId="0" xfId="0" applyBorder="1" applyFont="1"/>
    <xf borderId="15" fillId="6" fontId="3" numFmtId="0" xfId="0" applyAlignment="1" applyBorder="1" applyFont="1">
      <alignment horizontal="left" readingOrder="0"/>
    </xf>
    <xf borderId="16" fillId="0" fontId="5" numFmtId="0" xfId="0" applyBorder="1" applyFont="1"/>
    <xf borderId="8" fillId="3" fontId="10" numFmtId="0" xfId="0" applyAlignment="1" applyBorder="1" applyFont="1">
      <alignment horizontal="center" readingOrder="0"/>
    </xf>
    <xf borderId="5" fillId="3" fontId="10" numFmtId="0" xfId="0" applyAlignment="1" applyBorder="1" applyFont="1">
      <alignment horizontal="center" readingOrder="0"/>
    </xf>
    <xf borderId="5" fillId="3" fontId="10" numFmtId="0" xfId="0" applyAlignment="1" applyBorder="1" applyFont="1">
      <alignment horizontal="center" readingOrder="0" shrinkToFit="0" wrapText="1"/>
    </xf>
    <xf borderId="5" fillId="3" fontId="10" numFmtId="164" xfId="0" applyAlignment="1" applyBorder="1" applyFont="1" applyNumberFormat="1">
      <alignment horizontal="center" readingOrder="0"/>
    </xf>
    <xf borderId="5" fillId="0" fontId="11" numFmtId="0" xfId="0" applyAlignment="1" applyBorder="1" applyFont="1">
      <alignment horizontal="center" readingOrder="0"/>
    </xf>
    <xf borderId="5" fillId="6" fontId="11" numFmtId="0" xfId="0" applyAlignment="1" applyBorder="1" applyFont="1">
      <alignment horizontal="center" readingOrder="0"/>
    </xf>
    <xf borderId="5" fillId="5" fontId="11" numFmtId="0" xfId="0" applyAlignment="1" applyBorder="1" applyFont="1">
      <alignment horizontal="center" readingOrder="0"/>
    </xf>
    <xf borderId="5" fillId="6" fontId="11" numFmtId="164" xfId="0" applyAlignment="1" applyBorder="1" applyFont="1" applyNumberFormat="1">
      <alignment horizontal="center" readingOrder="0"/>
    </xf>
    <xf borderId="5" fillId="4" fontId="11" numFmtId="164" xfId="0" applyAlignment="1" applyBorder="1" applyFont="1" applyNumberFormat="1">
      <alignment horizontal="center" readingOrder="0"/>
    </xf>
    <xf borderId="11" fillId="5" fontId="11" numFmtId="0" xfId="0" applyAlignment="1" applyBorder="1" applyFont="1">
      <alignment horizontal="center" readingOrder="0"/>
    </xf>
    <xf borderId="11" fillId="4" fontId="11" numFmtId="164" xfId="0" applyAlignment="1" applyBorder="1" applyFont="1" applyNumberFormat="1">
      <alignment horizontal="center" readingOrder="0"/>
    </xf>
    <xf borderId="12" fillId="6" fontId="11" numFmtId="0" xfId="0" applyAlignment="1" applyBorder="1" applyFont="1">
      <alignment horizontal="center"/>
    </xf>
    <xf borderId="17" fillId="6" fontId="11" numFmtId="0" xfId="0" applyAlignment="1" applyBorder="1" applyFont="1">
      <alignment horizontal="center"/>
    </xf>
    <xf borderId="0" fillId="6" fontId="10" numFmtId="0" xfId="0" applyAlignment="1" applyFont="1">
      <alignment horizontal="center" readingOrder="0"/>
    </xf>
    <xf borderId="18" fillId="6" fontId="11" numFmtId="0" xfId="0" applyAlignment="1" applyBorder="1" applyFont="1">
      <alignment horizontal="center"/>
    </xf>
    <xf borderId="19" fillId="6" fontId="11" numFmtId="0" xfId="0" applyAlignment="1" applyBorder="1" applyFont="1">
      <alignment horizontal="center"/>
    </xf>
    <xf borderId="19" fillId="6" fontId="10" numFmtId="0" xfId="0" applyAlignment="1" applyBorder="1" applyFont="1">
      <alignment horizontal="center" readingOrder="0"/>
    </xf>
    <xf borderId="5" fillId="5" fontId="11" numFmtId="0" xfId="0" applyAlignment="1" applyBorder="1" applyFont="1">
      <alignment horizontal="center"/>
    </xf>
    <xf borderId="20" fillId="6" fontId="10" numFmtId="0" xfId="0" applyAlignment="1" applyBorder="1" applyFont="1">
      <alignment horizontal="center" readingOrder="0"/>
    </xf>
    <xf borderId="5" fillId="4" fontId="11" numFmtId="164" xfId="0" applyAlignment="1" applyBorder="1" applyFont="1" applyNumberFormat="1">
      <alignment horizontal="center"/>
    </xf>
    <xf borderId="7" fillId="6" fontId="1" numFmtId="0" xfId="0" applyBorder="1" applyFont="1"/>
    <xf borderId="2" fillId="6" fontId="10" numFmtId="0" xfId="0" applyAlignment="1" applyBorder="1" applyFont="1">
      <alignment horizontal="center" readingOrder="0"/>
    </xf>
    <xf borderId="21" fillId="0" fontId="5" numFmtId="0" xfId="0" applyBorder="1" applyFont="1"/>
    <xf borderId="4" fillId="0" fontId="5" numFmtId="0" xfId="0" applyBorder="1" applyFont="1"/>
    <xf borderId="1" fillId="6" fontId="1" numFmtId="0" xfId="0" applyBorder="1" applyFont="1"/>
    <xf borderId="1" fillId="6" fontId="10" numFmtId="0" xfId="0" applyAlignment="1" applyBorder="1" applyFont="1">
      <alignment horizontal="center" readingOrder="0"/>
    </xf>
    <xf borderId="1" fillId="6" fontId="10" numFmtId="0" xfId="0" applyAlignment="1" applyBorder="1" applyFont="1">
      <alignment horizontal="center" readingOrder="0" shrinkToFit="0" wrapText="1"/>
    </xf>
    <xf borderId="1" fillId="6" fontId="10" numFmtId="164" xfId="0" applyAlignment="1" applyBorder="1" applyFont="1" applyNumberFormat="1">
      <alignment horizontal="center" readingOrder="0"/>
    </xf>
    <xf borderId="1" fillId="6" fontId="3" numFmtId="0" xfId="0" applyAlignment="1" applyBorder="1" applyFont="1">
      <alignment horizontal="left" readingOrder="0"/>
    </xf>
    <xf borderId="7" fillId="6" fontId="3" numFmtId="0" xfId="0" applyAlignment="1" applyBorder="1" applyFont="1">
      <alignment horizontal="left" readingOrder="0"/>
    </xf>
    <xf borderId="21" fillId="0" fontId="1" numFmtId="0" xfId="0" applyBorder="1" applyFont="1"/>
    <xf borderId="5" fillId="5" fontId="12" numFmtId="0" xfId="0" applyAlignment="1" applyBorder="1" applyFont="1">
      <alignment horizontal="center" readingOrder="0"/>
    </xf>
    <xf borderId="5" fillId="5" fontId="11" numFmtId="164" xfId="0" applyAlignment="1" applyBorder="1" applyFont="1" applyNumberFormat="1">
      <alignment horizontal="center" readingOrder="0"/>
    </xf>
    <xf borderId="0" fillId="6" fontId="11" numFmtId="0" xfId="0" applyAlignment="1" applyFont="1">
      <alignment horizontal="center"/>
    </xf>
    <xf borderId="0" fillId="0" fontId="10" numFmtId="0" xfId="0" applyAlignment="1" applyFont="1">
      <alignment horizontal="center" readingOrder="0"/>
    </xf>
    <xf borderId="0" fillId="0" fontId="11" numFmtId="0" xfId="0" applyAlignment="1" applyFon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47625</xdr:colOff>
      <xdr:row>0</xdr:row>
      <xdr:rowOff>85725</xdr:rowOff>
    </xdr:from>
    <xdr:ext cx="2219325" cy="1247775"/>
    <xdr:pic>
      <xdr:nvPicPr>
        <xdr:cNvPr id="0" name="image1.jpg" title="Obraz"/>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561975</xdr:colOff>
      <xdr:row>0</xdr:row>
      <xdr:rowOff>66675</xdr:rowOff>
    </xdr:from>
    <xdr:ext cx="2238375" cy="1266825"/>
    <xdr:pic>
      <xdr:nvPicPr>
        <xdr:cNvPr id="0" name="image2.jpg" title="Obraz"/>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28575</xdr:colOff>
      <xdr:row>0</xdr:row>
      <xdr:rowOff>28575</xdr:rowOff>
    </xdr:from>
    <xdr:ext cx="2314575" cy="1314450"/>
    <xdr:pic>
      <xdr:nvPicPr>
        <xdr:cNvPr id="0" name="image3.jpg" title="Obraz"/>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8.63"/>
    <col customWidth="1" min="2" max="2" width="41.25"/>
    <col customWidth="1" min="3" max="3" width="33.63"/>
    <col customWidth="1" min="4" max="4" width="23.13"/>
    <col customWidth="1" min="5" max="5" width="27.0"/>
    <col customWidth="1" min="6" max="6" width="33.63"/>
    <col customWidth="1" min="7" max="7" width="9.88"/>
  </cols>
  <sheetData>
    <row r="1">
      <c r="A1" s="1"/>
      <c r="B1" s="1"/>
      <c r="C1" s="2"/>
      <c r="D1" s="1"/>
      <c r="E1" s="1"/>
      <c r="F1" s="3"/>
      <c r="G1" s="1"/>
    </row>
    <row r="2">
      <c r="A2" s="1"/>
      <c r="B2" s="1"/>
      <c r="C2" s="2"/>
      <c r="D2" s="1"/>
      <c r="E2" s="1"/>
      <c r="F2" s="3"/>
      <c r="G2" s="1"/>
    </row>
    <row r="3">
      <c r="A3" s="1"/>
      <c r="B3" s="1"/>
      <c r="C3" s="2"/>
      <c r="D3" s="1"/>
      <c r="E3" s="1"/>
      <c r="F3" s="3"/>
      <c r="G3" s="1"/>
    </row>
    <row r="4">
      <c r="A4" s="1"/>
      <c r="B4" s="1"/>
      <c r="C4" s="2"/>
      <c r="D4" s="1"/>
      <c r="E4" s="1"/>
      <c r="F4" s="3"/>
      <c r="G4" s="1"/>
    </row>
    <row r="5">
      <c r="A5" s="1"/>
      <c r="B5" s="1"/>
      <c r="D5" s="1"/>
      <c r="E5" s="1"/>
      <c r="F5" s="3"/>
      <c r="G5" s="1"/>
    </row>
    <row r="6">
      <c r="A6" s="1"/>
      <c r="B6" s="1"/>
      <c r="C6" s="1"/>
      <c r="D6" s="1"/>
      <c r="E6" s="1"/>
      <c r="F6" s="1"/>
      <c r="G6" s="1"/>
    </row>
    <row r="7">
      <c r="A7" s="1"/>
      <c r="B7" s="4"/>
      <c r="C7" s="1"/>
      <c r="D7" s="1"/>
      <c r="E7" s="1"/>
      <c r="F7" s="1"/>
      <c r="G7" s="5"/>
    </row>
    <row r="8">
      <c r="A8" s="3"/>
      <c r="B8" s="6" t="s">
        <v>0</v>
      </c>
      <c r="C8" s="5"/>
      <c r="D8" s="1"/>
      <c r="E8" s="1"/>
      <c r="F8" s="1"/>
      <c r="G8" s="5"/>
    </row>
    <row r="9">
      <c r="A9" s="7"/>
      <c r="B9" s="8" t="s">
        <v>1</v>
      </c>
      <c r="C9" s="9"/>
      <c r="D9" s="10"/>
      <c r="E9" s="10"/>
      <c r="F9" s="10"/>
      <c r="G9" s="5"/>
    </row>
    <row r="10">
      <c r="A10" s="7"/>
      <c r="B10" s="11" t="s">
        <v>2</v>
      </c>
      <c r="D10" s="10"/>
      <c r="E10" s="10"/>
      <c r="F10" s="10"/>
      <c r="G10" s="5"/>
    </row>
    <row r="11">
      <c r="B11" s="12" t="s">
        <v>3</v>
      </c>
      <c r="C11" s="5"/>
      <c r="D11" s="1"/>
      <c r="E11" s="1"/>
      <c r="F11" s="1"/>
    </row>
    <row r="12">
      <c r="A12" s="7"/>
      <c r="B12" s="13" t="s">
        <v>4</v>
      </c>
      <c r="C12" s="14"/>
      <c r="D12" s="10"/>
      <c r="E12" s="10"/>
      <c r="F12" s="10"/>
      <c r="G12" s="5"/>
    </row>
    <row r="13">
      <c r="A13" s="7"/>
      <c r="B13" s="15"/>
      <c r="C13" s="16"/>
      <c r="D13" s="17"/>
      <c r="E13" s="17"/>
      <c r="F13" s="17"/>
      <c r="G13" s="5"/>
    </row>
    <row r="14">
      <c r="A14" s="7"/>
      <c r="B14" s="18" t="s">
        <v>5</v>
      </c>
      <c r="C14" s="19"/>
      <c r="D14" s="19"/>
      <c r="E14" s="19"/>
      <c r="F14" s="20"/>
      <c r="G14" s="21"/>
    </row>
    <row r="15">
      <c r="A15" s="7"/>
      <c r="B15" s="22" t="s">
        <v>6</v>
      </c>
      <c r="C15" s="22" t="s">
        <v>7</v>
      </c>
      <c r="D15" s="22" t="s">
        <v>8</v>
      </c>
      <c r="E15" s="22" t="s">
        <v>9</v>
      </c>
      <c r="F15" s="22" t="s">
        <v>10</v>
      </c>
      <c r="G15" s="21"/>
    </row>
    <row r="16">
      <c r="A16" s="7"/>
      <c r="B16" s="23" t="s">
        <v>11</v>
      </c>
      <c r="C16" s="23">
        <v>280.0</v>
      </c>
      <c r="D16" s="24">
        <v>4.0</v>
      </c>
      <c r="E16" s="23">
        <v>20.0</v>
      </c>
      <c r="F16" s="25">
        <f t="shared" ref="F16:F19" si="1">C16/1000*D16*E16</f>
        <v>22.4</v>
      </c>
      <c r="G16" s="26"/>
    </row>
    <row r="17">
      <c r="A17" s="7"/>
      <c r="B17" s="23" t="s">
        <v>12</v>
      </c>
      <c r="C17" s="23">
        <v>48.0</v>
      </c>
      <c r="D17" s="24">
        <v>20.0</v>
      </c>
      <c r="E17" s="23">
        <v>20.0</v>
      </c>
      <c r="F17" s="25">
        <f t="shared" si="1"/>
        <v>19.2</v>
      </c>
      <c r="G17" s="26"/>
    </row>
    <row r="18">
      <c r="A18" s="7"/>
      <c r="B18" s="23" t="s">
        <v>13</v>
      </c>
      <c r="C18" s="23">
        <v>150.0</v>
      </c>
      <c r="D18" s="24">
        <v>7.0</v>
      </c>
      <c r="E18" s="23">
        <v>20.0</v>
      </c>
      <c r="F18" s="25">
        <f t="shared" si="1"/>
        <v>21</v>
      </c>
      <c r="G18" s="26"/>
    </row>
    <row r="19">
      <c r="A19" s="7"/>
      <c r="B19" s="23" t="s">
        <v>14</v>
      </c>
      <c r="C19" s="23">
        <v>50.0</v>
      </c>
      <c r="D19" s="24">
        <v>25.0</v>
      </c>
      <c r="E19" s="23">
        <v>20.0</v>
      </c>
      <c r="F19" s="25">
        <f t="shared" si="1"/>
        <v>25</v>
      </c>
      <c r="G19" s="26"/>
    </row>
    <row r="20">
      <c r="A20" s="7"/>
      <c r="B20" s="27"/>
      <c r="C20" s="28"/>
      <c r="D20" s="28"/>
      <c r="E20" s="22" t="s">
        <v>15</v>
      </c>
      <c r="F20" s="22" t="s">
        <v>16</v>
      </c>
      <c r="G20" s="29"/>
    </row>
    <row r="21">
      <c r="A21" s="7"/>
      <c r="B21" s="27"/>
      <c r="C21" s="28"/>
      <c r="D21" s="28"/>
      <c r="E21" s="30">
        <f t="shared" ref="E21:F21" si="2">SUM(E16:E19)</f>
        <v>80</v>
      </c>
      <c r="F21" s="31">
        <f t="shared" si="2"/>
        <v>87.6</v>
      </c>
      <c r="G21" s="29"/>
    </row>
    <row r="22">
      <c r="A22" s="7"/>
      <c r="B22" s="18" t="s">
        <v>17</v>
      </c>
      <c r="C22" s="19"/>
      <c r="D22" s="19"/>
      <c r="E22" s="19"/>
      <c r="F22" s="20"/>
      <c r="G22" s="29"/>
    </row>
    <row r="23">
      <c r="A23" s="7"/>
      <c r="B23" s="22" t="s">
        <v>18</v>
      </c>
      <c r="C23" s="22" t="s">
        <v>19</v>
      </c>
      <c r="D23" s="22" t="s">
        <v>20</v>
      </c>
      <c r="E23" s="22" t="s">
        <v>21</v>
      </c>
      <c r="F23" s="32" t="s">
        <v>22</v>
      </c>
      <c r="G23" s="29"/>
    </row>
    <row r="24">
      <c r="A24" s="7"/>
      <c r="B24" s="23" t="s">
        <v>23</v>
      </c>
      <c r="C24" s="30">
        <f>E21</f>
        <v>80</v>
      </c>
      <c r="D24" s="24">
        <v>3.0</v>
      </c>
      <c r="E24" s="23">
        <v>0.1</v>
      </c>
      <c r="F24" s="25">
        <f t="shared" ref="F24:F25" si="3">C24*D24*E24</f>
        <v>24</v>
      </c>
      <c r="G24" s="29"/>
    </row>
    <row r="25">
      <c r="A25" s="7"/>
      <c r="B25" s="23" t="s">
        <v>24</v>
      </c>
      <c r="C25" s="30">
        <f>E21</f>
        <v>80</v>
      </c>
      <c r="D25" s="24">
        <v>1.1</v>
      </c>
      <c r="E25" s="23">
        <v>1.0</v>
      </c>
      <c r="F25" s="25">
        <f t="shared" si="3"/>
        <v>88</v>
      </c>
      <c r="G25" s="29"/>
    </row>
    <row r="26">
      <c r="A26" s="7"/>
      <c r="B26" s="33" t="s">
        <v>25</v>
      </c>
      <c r="C26" s="23">
        <f>Income!E21*20</f>
        <v>512</v>
      </c>
      <c r="D26" s="24">
        <v>0.15</v>
      </c>
      <c r="E26" s="23">
        <v>1.0</v>
      </c>
      <c r="F26" s="25">
        <f t="shared" ref="F26:F27" si="4">C26*D26</f>
        <v>76.8</v>
      </c>
      <c r="G26" s="29"/>
    </row>
    <row r="27">
      <c r="A27" s="7"/>
      <c r="B27" s="33" t="s">
        <v>26</v>
      </c>
      <c r="C27" s="28">
        <v>50.0</v>
      </c>
      <c r="D27" s="24">
        <v>1.2</v>
      </c>
      <c r="E27" s="23">
        <v>1.0</v>
      </c>
      <c r="F27" s="25">
        <f t="shared" si="4"/>
        <v>60</v>
      </c>
      <c r="G27" s="26"/>
    </row>
    <row r="28">
      <c r="A28" s="7"/>
      <c r="B28" s="34"/>
      <c r="C28" s="28"/>
      <c r="D28" s="35"/>
      <c r="E28" s="36"/>
      <c r="F28" s="22" t="s">
        <v>27</v>
      </c>
      <c r="G28" s="29"/>
    </row>
    <row r="29">
      <c r="A29" s="7"/>
      <c r="B29" s="34"/>
      <c r="C29" s="28"/>
      <c r="D29" s="35"/>
      <c r="E29" s="36"/>
      <c r="F29" s="31">
        <f>SUM(F24:F27)</f>
        <v>248.8</v>
      </c>
      <c r="G29" s="29"/>
    </row>
    <row r="30">
      <c r="A30" s="7"/>
      <c r="B30" s="37" t="s">
        <v>28</v>
      </c>
      <c r="C30" s="19"/>
      <c r="D30" s="19"/>
      <c r="E30" s="19"/>
      <c r="F30" s="20"/>
      <c r="G30" s="29"/>
    </row>
    <row r="31">
      <c r="A31" s="7"/>
      <c r="B31" s="38" t="s">
        <v>18</v>
      </c>
      <c r="C31" s="22" t="s">
        <v>19</v>
      </c>
      <c r="D31" s="22" t="s">
        <v>29</v>
      </c>
      <c r="E31" s="22"/>
      <c r="F31" s="22" t="s">
        <v>30</v>
      </c>
      <c r="G31" s="29"/>
    </row>
    <row r="32">
      <c r="A32" s="7"/>
      <c r="B32" s="39" t="s">
        <v>31</v>
      </c>
      <c r="C32" s="23">
        <v>1.0</v>
      </c>
      <c r="D32" s="24">
        <v>0.0</v>
      </c>
      <c r="E32" s="40"/>
      <c r="F32" s="25">
        <f t="shared" ref="F32:F36" si="5">C32*D32</f>
        <v>0</v>
      </c>
      <c r="G32" s="29"/>
    </row>
    <row r="33">
      <c r="A33" s="7"/>
      <c r="B33" s="33" t="s">
        <v>32</v>
      </c>
      <c r="C33" s="23">
        <v>40.0</v>
      </c>
      <c r="D33" s="24">
        <v>0.7</v>
      </c>
      <c r="E33" s="40"/>
      <c r="F33" s="25">
        <f t="shared" si="5"/>
        <v>28</v>
      </c>
      <c r="G33" s="29"/>
    </row>
    <row r="34">
      <c r="A34" s="7"/>
      <c r="B34" s="33" t="s">
        <v>33</v>
      </c>
      <c r="C34" s="23">
        <v>10.0</v>
      </c>
      <c r="D34" s="24">
        <v>1.1</v>
      </c>
      <c r="E34" s="40"/>
      <c r="F34" s="25">
        <f t="shared" si="5"/>
        <v>11</v>
      </c>
      <c r="G34" s="29"/>
    </row>
    <row r="35">
      <c r="A35" s="7"/>
      <c r="B35" s="23" t="s">
        <v>34</v>
      </c>
      <c r="C35" s="23">
        <v>1.0</v>
      </c>
      <c r="D35" s="24">
        <v>70.0</v>
      </c>
      <c r="E35" s="40"/>
      <c r="F35" s="25">
        <f t="shared" si="5"/>
        <v>70</v>
      </c>
      <c r="G35" s="29"/>
    </row>
    <row r="36">
      <c r="A36" s="7"/>
      <c r="B36" s="23" t="s">
        <v>35</v>
      </c>
      <c r="C36" s="23">
        <v>4.0</v>
      </c>
      <c r="D36" s="24">
        <v>1.2</v>
      </c>
      <c r="E36" s="40"/>
      <c r="F36" s="25">
        <f t="shared" si="5"/>
        <v>4.8</v>
      </c>
      <c r="G36" s="29"/>
    </row>
    <row r="37">
      <c r="A37" s="7"/>
      <c r="B37" s="23"/>
      <c r="C37" s="23"/>
      <c r="D37" s="24"/>
      <c r="E37" s="41"/>
      <c r="F37" s="22" t="s">
        <v>27</v>
      </c>
      <c r="G37" s="29"/>
    </row>
    <row r="38">
      <c r="A38" s="7"/>
      <c r="B38" s="23"/>
      <c r="C38" s="23"/>
      <c r="D38" s="24"/>
      <c r="E38" s="42"/>
      <c r="F38" s="31">
        <f>SUM(F32:F37)</f>
        <v>113.8</v>
      </c>
      <c r="G38" s="29"/>
    </row>
    <row r="39">
      <c r="A39" s="7"/>
      <c r="B39" s="18" t="s">
        <v>36</v>
      </c>
      <c r="C39" s="19"/>
      <c r="D39" s="19"/>
      <c r="E39" s="19"/>
      <c r="F39" s="20"/>
      <c r="G39" s="29"/>
    </row>
    <row r="40">
      <c r="A40" s="7"/>
      <c r="B40" s="22" t="s">
        <v>37</v>
      </c>
      <c r="C40" s="22" t="s">
        <v>38</v>
      </c>
      <c r="D40" s="22" t="s">
        <v>39</v>
      </c>
      <c r="E40" s="22" t="s">
        <v>40</v>
      </c>
      <c r="F40" s="43"/>
      <c r="G40" s="29"/>
    </row>
    <row r="41">
      <c r="A41" s="7"/>
      <c r="B41" s="28" t="s">
        <v>41</v>
      </c>
      <c r="C41" s="23">
        <v>2.0</v>
      </c>
      <c r="D41" s="23">
        <v>4.0</v>
      </c>
      <c r="E41" s="30">
        <f t="shared" ref="E41:E45" si="6">C41*D41</f>
        <v>8</v>
      </c>
      <c r="F41" s="25">
        <f t="shared" ref="F41:F45" si="7">E41*$C$49</f>
        <v>120</v>
      </c>
      <c r="G41" s="29"/>
    </row>
    <row r="42">
      <c r="A42" s="7"/>
      <c r="B42" s="28" t="s">
        <v>42</v>
      </c>
      <c r="C42" s="23">
        <v>0.3</v>
      </c>
      <c r="D42" s="23">
        <v>30.0</v>
      </c>
      <c r="E42" s="30">
        <f t="shared" si="6"/>
        <v>9</v>
      </c>
      <c r="F42" s="25">
        <f t="shared" si="7"/>
        <v>135</v>
      </c>
      <c r="G42" s="29"/>
    </row>
    <row r="43">
      <c r="A43" s="7"/>
      <c r="B43" s="28" t="s">
        <v>43</v>
      </c>
      <c r="C43" s="23">
        <v>1.5</v>
      </c>
      <c r="D43" s="23">
        <v>8.0</v>
      </c>
      <c r="E43" s="30">
        <f t="shared" si="6"/>
        <v>12</v>
      </c>
      <c r="F43" s="25">
        <f t="shared" si="7"/>
        <v>180</v>
      </c>
      <c r="G43" s="29"/>
    </row>
    <row r="44">
      <c r="A44" s="7"/>
      <c r="B44" s="28" t="s">
        <v>44</v>
      </c>
      <c r="C44" s="23">
        <v>2.0</v>
      </c>
      <c r="D44" s="23">
        <v>8.0</v>
      </c>
      <c r="E44" s="30">
        <f t="shared" si="6"/>
        <v>16</v>
      </c>
      <c r="F44" s="25">
        <f t="shared" si="7"/>
        <v>240</v>
      </c>
      <c r="G44" s="29"/>
    </row>
    <row r="45">
      <c r="A45" s="7"/>
      <c r="B45" s="28" t="s">
        <v>45</v>
      </c>
      <c r="C45" s="23">
        <v>1.0</v>
      </c>
      <c r="D45" s="23">
        <v>8.0</v>
      </c>
      <c r="E45" s="30">
        <f t="shared" si="6"/>
        <v>8</v>
      </c>
      <c r="F45" s="25">
        <f t="shared" si="7"/>
        <v>120</v>
      </c>
      <c r="G45" s="29"/>
    </row>
    <row r="46">
      <c r="A46" s="7"/>
      <c r="B46" s="44"/>
      <c r="C46" s="23"/>
      <c r="D46" s="23"/>
      <c r="E46" s="22" t="s">
        <v>46</v>
      </c>
      <c r="F46" s="45" t="s">
        <v>47</v>
      </c>
      <c r="G46" s="29"/>
    </row>
    <row r="47">
      <c r="A47" s="7"/>
      <c r="B47" s="46"/>
      <c r="C47" s="47"/>
      <c r="D47" s="47"/>
      <c r="E47" s="48">
        <f>SUM(E41:E45)</f>
        <v>53</v>
      </c>
      <c r="F47" s="49">
        <f>SUM(F41:F46)</f>
        <v>795</v>
      </c>
      <c r="G47" s="29"/>
    </row>
    <row r="48">
      <c r="A48" s="7"/>
      <c r="B48" s="50"/>
      <c r="C48" s="51"/>
      <c r="D48" s="52"/>
      <c r="E48" s="53"/>
      <c r="F48" s="54"/>
      <c r="G48" s="5"/>
    </row>
    <row r="49">
      <c r="A49" s="7"/>
      <c r="B49" s="22" t="s">
        <v>48</v>
      </c>
      <c r="C49" s="24">
        <v>15.0</v>
      </c>
      <c r="D49" s="55"/>
      <c r="E49" s="22" t="s">
        <v>49</v>
      </c>
      <c r="F49" s="56">
        <f>SUM(F21,F29,F38,F47)</f>
        <v>1245.2</v>
      </c>
      <c r="G49" s="5"/>
    </row>
    <row r="50">
      <c r="A50" s="7"/>
      <c r="B50" s="57"/>
      <c r="C50" s="57"/>
      <c r="D50" s="57"/>
      <c r="E50" s="57"/>
      <c r="F50" s="57"/>
      <c r="G50" s="5"/>
    </row>
    <row r="51">
      <c r="A51" s="7"/>
      <c r="B51" s="10"/>
      <c r="C51" s="10"/>
      <c r="D51" s="10"/>
      <c r="E51" s="10"/>
      <c r="F51" s="10"/>
      <c r="G51" s="5"/>
    </row>
    <row r="52">
      <c r="A52" s="4"/>
      <c r="B52" s="58"/>
      <c r="C52" s="58"/>
      <c r="D52" s="58"/>
      <c r="E52" s="58"/>
      <c r="F52" s="58"/>
      <c r="G52" s="59"/>
    </row>
  </sheetData>
  <mergeCells count="4">
    <mergeCell ref="B14:F14"/>
    <mergeCell ref="B22:F22"/>
    <mergeCell ref="B30:F30"/>
    <mergeCell ref="B39:F39"/>
  </mergeCells>
  <drawing r:id="rId2"/>
  <legacy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7.5"/>
    <col customWidth="1" min="2" max="2" width="33.0"/>
    <col customWidth="1" min="3" max="3" width="25.5"/>
    <col customWidth="1" min="4" max="4" width="31.5"/>
    <col customWidth="1" min="5" max="5" width="31.25"/>
    <col customWidth="1" min="6" max="6" width="22.88"/>
    <col customWidth="1" min="7" max="7" width="38.88"/>
    <col customWidth="1" min="8" max="8" width="8.38"/>
  </cols>
  <sheetData>
    <row r="1">
      <c r="A1" s="1"/>
      <c r="C1" s="1"/>
      <c r="D1" s="1"/>
      <c r="E1" s="1"/>
      <c r="F1" s="1"/>
      <c r="G1" s="1"/>
      <c r="H1" s="1"/>
    </row>
    <row r="2">
      <c r="A2" s="1"/>
      <c r="B2" s="1"/>
      <c r="C2" s="1"/>
      <c r="D2" s="1"/>
      <c r="E2" s="1"/>
      <c r="F2" s="1"/>
      <c r="G2" s="1"/>
      <c r="H2" s="1"/>
    </row>
    <row r="3">
      <c r="A3" s="1"/>
      <c r="B3" s="1"/>
      <c r="C3" s="1"/>
      <c r="D3" s="1"/>
      <c r="E3" s="1"/>
      <c r="F3" s="1"/>
      <c r="G3" s="1"/>
      <c r="H3" s="1"/>
    </row>
    <row r="4">
      <c r="A4" s="1"/>
      <c r="B4" s="1"/>
      <c r="C4" s="1"/>
      <c r="D4" s="1"/>
      <c r="E4" s="1"/>
      <c r="F4" s="1"/>
      <c r="G4" s="1"/>
      <c r="H4" s="1"/>
    </row>
    <row r="5">
      <c r="A5" s="1"/>
      <c r="B5" s="1"/>
      <c r="C5" s="1"/>
      <c r="D5" s="1"/>
      <c r="E5" s="1"/>
      <c r="F5" s="1"/>
      <c r="G5" s="1"/>
      <c r="H5" s="1"/>
    </row>
    <row r="6">
      <c r="A6" s="1"/>
      <c r="B6" s="1"/>
      <c r="C6" s="1"/>
      <c r="D6" s="1"/>
      <c r="E6" s="1"/>
      <c r="F6" s="1"/>
      <c r="G6" s="1"/>
      <c r="H6" s="1"/>
    </row>
    <row r="7">
      <c r="A7" s="1"/>
      <c r="B7" s="58"/>
      <c r="C7" s="58"/>
      <c r="D7" s="1"/>
      <c r="E7" s="1"/>
      <c r="F7" s="1"/>
      <c r="G7" s="1"/>
      <c r="H7" s="1"/>
    </row>
    <row r="8">
      <c r="A8" s="3"/>
      <c r="B8" s="60" t="s">
        <v>0</v>
      </c>
      <c r="C8" s="20"/>
      <c r="D8" s="5"/>
      <c r="E8" s="1"/>
      <c r="F8" s="1"/>
      <c r="G8" s="1"/>
      <c r="H8" s="1"/>
    </row>
    <row r="9">
      <c r="B9" s="61" t="s">
        <v>1</v>
      </c>
      <c r="C9" s="20"/>
      <c r="D9" s="1"/>
      <c r="F9" s="1"/>
      <c r="G9" s="1"/>
    </row>
    <row r="10">
      <c r="A10" s="3"/>
      <c r="B10" s="62" t="s">
        <v>2</v>
      </c>
      <c r="C10" s="20"/>
      <c r="D10" s="1"/>
      <c r="E10" s="1"/>
      <c r="F10" s="58"/>
      <c r="G10" s="1"/>
      <c r="H10" s="1"/>
    </row>
    <row r="11">
      <c r="A11" s="3"/>
      <c r="B11" s="63" t="s">
        <v>3</v>
      </c>
      <c r="C11" s="20"/>
      <c r="D11" s="1"/>
      <c r="E11" s="3"/>
      <c r="F11" s="1"/>
      <c r="G11" s="5"/>
      <c r="H11" s="1"/>
    </row>
    <row r="12">
      <c r="A12" s="3"/>
      <c r="B12" s="64" t="s">
        <v>4</v>
      </c>
      <c r="C12" s="20"/>
      <c r="D12" s="65"/>
      <c r="E12" s="3"/>
      <c r="F12" s="1"/>
      <c r="G12" s="5"/>
      <c r="H12" s="1"/>
    </row>
    <row r="13">
      <c r="A13" s="3"/>
      <c r="B13" s="66"/>
      <c r="C13" s="67"/>
      <c r="E13" s="4"/>
      <c r="F13" s="58"/>
      <c r="H13" s="1"/>
    </row>
    <row r="14">
      <c r="A14" s="3"/>
      <c r="B14" s="68" t="s">
        <v>50</v>
      </c>
      <c r="C14" s="19"/>
      <c r="D14" s="19"/>
      <c r="E14" s="19"/>
      <c r="F14" s="19"/>
      <c r="G14" s="20"/>
      <c r="H14" s="5"/>
    </row>
    <row r="15">
      <c r="A15" s="3"/>
      <c r="B15" s="69" t="s">
        <v>51</v>
      </c>
      <c r="C15" s="69" t="s">
        <v>52</v>
      </c>
      <c r="D15" s="70" t="s">
        <v>53</v>
      </c>
      <c r="E15" s="70" t="s">
        <v>54</v>
      </c>
      <c r="F15" s="69" t="s">
        <v>55</v>
      </c>
      <c r="G15" s="71" t="s">
        <v>56</v>
      </c>
      <c r="H15" s="5"/>
    </row>
    <row r="16">
      <c r="A16" s="3"/>
      <c r="B16" s="72" t="s">
        <v>57</v>
      </c>
      <c r="C16" s="73">
        <f>Costs!E16</f>
        <v>20</v>
      </c>
      <c r="D16" s="73">
        <v>500.0</v>
      </c>
      <c r="E16" s="74">
        <f t="shared" ref="E16:E19" si="1">C16*D16/1000</f>
        <v>10</v>
      </c>
      <c r="F16" s="75">
        <v>50.0</v>
      </c>
      <c r="G16" s="76">
        <f t="shared" ref="G16:G19" si="2">E16*F16</f>
        <v>500</v>
      </c>
      <c r="H16" s="5"/>
    </row>
    <row r="17">
      <c r="A17" s="3"/>
      <c r="B17" s="72" t="s">
        <v>58</v>
      </c>
      <c r="C17" s="73">
        <f>Costs!E17</f>
        <v>20</v>
      </c>
      <c r="D17" s="73">
        <v>200.0</v>
      </c>
      <c r="E17" s="74">
        <f t="shared" si="1"/>
        <v>4</v>
      </c>
      <c r="F17" s="75">
        <v>60.0</v>
      </c>
      <c r="G17" s="76">
        <f t="shared" si="2"/>
        <v>240</v>
      </c>
      <c r="H17" s="5"/>
    </row>
    <row r="18">
      <c r="A18" s="3"/>
      <c r="B18" s="72" t="s">
        <v>59</v>
      </c>
      <c r="C18" s="73">
        <f>Costs!E18</f>
        <v>20</v>
      </c>
      <c r="D18" s="73">
        <v>400.0</v>
      </c>
      <c r="E18" s="74">
        <f t="shared" si="1"/>
        <v>8</v>
      </c>
      <c r="F18" s="75">
        <v>40.0</v>
      </c>
      <c r="G18" s="76">
        <f t="shared" si="2"/>
        <v>320</v>
      </c>
      <c r="H18" s="5"/>
    </row>
    <row r="19">
      <c r="A19" s="3"/>
      <c r="B19" s="72" t="s">
        <v>60</v>
      </c>
      <c r="C19" s="73">
        <f>Costs!E19</f>
        <v>20</v>
      </c>
      <c r="D19" s="73">
        <v>180.0</v>
      </c>
      <c r="E19" s="77">
        <f t="shared" si="1"/>
        <v>3.6</v>
      </c>
      <c r="F19" s="75">
        <v>60.0</v>
      </c>
      <c r="G19" s="78">
        <f t="shared" si="2"/>
        <v>216</v>
      </c>
      <c r="H19" s="5"/>
    </row>
    <row r="20">
      <c r="A20" s="3"/>
      <c r="B20" s="79"/>
      <c r="C20" s="80"/>
      <c r="D20" s="81"/>
      <c r="E20" s="69" t="s">
        <v>61</v>
      </c>
      <c r="F20" s="81"/>
      <c r="G20" s="69" t="s">
        <v>62</v>
      </c>
      <c r="H20" s="5"/>
    </row>
    <row r="21">
      <c r="A21" s="3"/>
      <c r="B21" s="82"/>
      <c r="C21" s="83"/>
      <c r="D21" s="84" t="s">
        <v>61</v>
      </c>
      <c r="E21" s="85">
        <f>SUM(E16:E19)</f>
        <v>25.6</v>
      </c>
      <c r="F21" s="86"/>
      <c r="G21" s="87">
        <f>SUM(G16:G19)</f>
        <v>1276</v>
      </c>
      <c r="H21" s="5"/>
    </row>
    <row r="22">
      <c r="A22" s="1"/>
      <c r="B22" s="65"/>
      <c r="C22" s="65"/>
      <c r="D22" s="65"/>
      <c r="E22" s="65"/>
      <c r="F22" s="65"/>
      <c r="G22" s="65"/>
      <c r="H22" s="1"/>
    </row>
    <row r="23">
      <c r="A23" s="58"/>
      <c r="B23" s="58"/>
      <c r="C23" s="58"/>
      <c r="D23" s="58"/>
      <c r="E23" s="58"/>
      <c r="F23" s="58"/>
      <c r="G23" s="58"/>
      <c r="H23" s="58"/>
    </row>
    <row r="24">
      <c r="A24" s="58"/>
      <c r="B24" s="88"/>
      <c r="C24" s="88"/>
      <c r="D24" s="88"/>
      <c r="E24" s="88"/>
      <c r="F24" s="88"/>
      <c r="G24" s="88"/>
      <c r="H24" s="88"/>
    </row>
    <row r="25">
      <c r="A25" s="1"/>
      <c r="B25" s="89"/>
      <c r="C25" s="90"/>
      <c r="D25" s="90"/>
      <c r="E25" s="90"/>
      <c r="F25" s="90"/>
      <c r="G25" s="91"/>
      <c r="H25" s="92"/>
    </row>
    <row r="26">
      <c r="A26" s="1"/>
      <c r="B26" s="93"/>
      <c r="C26" s="93"/>
      <c r="D26" s="94"/>
      <c r="E26" s="94"/>
      <c r="F26" s="93"/>
      <c r="G26" s="95"/>
      <c r="H26" s="92"/>
    </row>
  </sheetData>
  <mergeCells count="8">
    <mergeCell ref="B25:G25"/>
    <mergeCell ref="B14:G14"/>
    <mergeCell ref="B13:C13"/>
    <mergeCell ref="B9:C9"/>
    <mergeCell ref="B10:C10"/>
    <mergeCell ref="B11:C11"/>
    <mergeCell ref="B12:C12"/>
    <mergeCell ref="B8:C8"/>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7.5"/>
    <col customWidth="1" min="2" max="2" width="29.25"/>
    <col customWidth="1" min="3" max="3" width="42.38"/>
    <col customWidth="1" min="4" max="4" width="25.38"/>
    <col customWidth="1" min="5" max="5" width="23.88"/>
    <col customWidth="1" min="6" max="6" width="18.0"/>
    <col customWidth="1" min="7" max="7" width="52.13"/>
  </cols>
  <sheetData>
    <row r="1">
      <c r="A1" s="1"/>
      <c r="B1" s="1"/>
      <c r="C1" s="1"/>
      <c r="D1" s="1"/>
      <c r="E1" s="1"/>
      <c r="F1" s="1"/>
      <c r="G1" s="1"/>
      <c r="H1" s="3"/>
    </row>
    <row r="2">
      <c r="A2" s="1"/>
      <c r="B2" s="96"/>
      <c r="C2" s="96"/>
      <c r="D2" s="1"/>
      <c r="E2" s="1"/>
      <c r="F2" s="1"/>
      <c r="G2" s="1"/>
      <c r="H2" s="3"/>
    </row>
    <row r="3">
      <c r="A3" s="1"/>
      <c r="B3" s="96"/>
      <c r="C3" s="96"/>
      <c r="D3" s="1"/>
      <c r="E3" s="1"/>
      <c r="F3" s="1"/>
      <c r="G3" s="1"/>
      <c r="H3" s="3"/>
    </row>
    <row r="4">
      <c r="A4" s="1"/>
      <c r="B4" s="96"/>
      <c r="C4" s="96"/>
      <c r="D4" s="1"/>
      <c r="E4" s="1"/>
      <c r="F4" s="1"/>
      <c r="G4" s="1"/>
      <c r="H4" s="3"/>
    </row>
    <row r="5">
      <c r="A5" s="1"/>
      <c r="B5" s="96"/>
      <c r="C5" s="96"/>
      <c r="D5" s="1"/>
      <c r="E5" s="1"/>
      <c r="F5" s="1"/>
      <c r="G5" s="1"/>
      <c r="H5" s="3"/>
    </row>
    <row r="6">
      <c r="A6" s="1"/>
      <c r="B6" s="96"/>
      <c r="C6" s="96"/>
      <c r="D6" s="1"/>
      <c r="E6" s="1"/>
      <c r="F6" s="1"/>
      <c r="G6" s="1"/>
      <c r="H6" s="3"/>
    </row>
    <row r="7">
      <c r="A7" s="1"/>
      <c r="B7" s="97"/>
      <c r="C7" s="97"/>
      <c r="D7" s="1"/>
      <c r="E7" s="1"/>
      <c r="F7" s="1"/>
      <c r="G7" s="1"/>
      <c r="H7" s="3"/>
    </row>
    <row r="8">
      <c r="A8" s="1"/>
      <c r="B8" s="60" t="s">
        <v>0</v>
      </c>
      <c r="C8" s="20"/>
      <c r="D8" s="1"/>
      <c r="E8" s="1"/>
      <c r="F8" s="1"/>
      <c r="G8" s="1"/>
      <c r="H8" s="3"/>
    </row>
    <row r="9">
      <c r="A9" s="1"/>
      <c r="B9" s="61" t="s">
        <v>1</v>
      </c>
      <c r="C9" s="20"/>
      <c r="D9" s="1"/>
      <c r="E9" s="1"/>
      <c r="F9" s="1"/>
      <c r="G9" s="1"/>
      <c r="H9" s="3"/>
    </row>
    <row r="10">
      <c r="A10" s="1"/>
      <c r="B10" s="62" t="s">
        <v>2</v>
      </c>
      <c r="C10" s="20"/>
      <c r="D10" s="1"/>
      <c r="E10" s="1"/>
      <c r="F10" s="1"/>
      <c r="G10" s="1"/>
      <c r="H10" s="3"/>
    </row>
    <row r="11">
      <c r="A11" s="1"/>
      <c r="B11" s="63" t="s">
        <v>3</v>
      </c>
      <c r="C11" s="20"/>
      <c r="D11" s="1"/>
      <c r="E11" s="1"/>
      <c r="F11" s="1"/>
      <c r="G11" s="1"/>
      <c r="H11" s="3"/>
    </row>
    <row r="12">
      <c r="A12" s="1"/>
      <c r="B12" s="64" t="s">
        <v>4</v>
      </c>
      <c r="C12" s="20"/>
      <c r="D12" s="1"/>
      <c r="E12" s="1"/>
      <c r="F12" s="1"/>
      <c r="G12" s="1"/>
      <c r="H12" s="3"/>
    </row>
    <row r="13">
      <c r="A13" s="3"/>
      <c r="B13" s="66"/>
      <c r="C13" s="67"/>
      <c r="D13" s="59"/>
      <c r="E13" s="58"/>
      <c r="F13" s="58"/>
      <c r="H13" s="3"/>
    </row>
    <row r="14">
      <c r="A14" s="3"/>
      <c r="B14" s="68" t="s">
        <v>63</v>
      </c>
      <c r="C14" s="19"/>
      <c r="D14" s="19"/>
      <c r="E14" s="19"/>
      <c r="F14" s="19"/>
      <c r="G14" s="20"/>
      <c r="H14" s="98"/>
    </row>
    <row r="15">
      <c r="A15" s="3"/>
      <c r="B15" s="69" t="s">
        <v>15</v>
      </c>
      <c r="C15" s="69" t="s">
        <v>64</v>
      </c>
      <c r="D15" s="70" t="s">
        <v>65</v>
      </c>
      <c r="E15" s="70" t="s">
        <v>66</v>
      </c>
      <c r="F15" s="69" t="s">
        <v>50</v>
      </c>
      <c r="G15" s="71" t="s">
        <v>56</v>
      </c>
      <c r="H15" s="98"/>
    </row>
    <row r="16">
      <c r="A16" s="3"/>
      <c r="B16" s="72">
        <f>Costs!E21</f>
        <v>80</v>
      </c>
      <c r="C16" s="74">
        <f>Income!E21</f>
        <v>25.6</v>
      </c>
      <c r="D16" s="99">
        <f>Costs!E47</f>
        <v>53</v>
      </c>
      <c r="E16" s="100">
        <f>Costs!F49</f>
        <v>1245.2</v>
      </c>
      <c r="F16" s="100">
        <f>Income!G21</f>
        <v>1276</v>
      </c>
      <c r="G16" s="76">
        <f>F16-E16</f>
        <v>30.8</v>
      </c>
      <c r="H16" s="98"/>
    </row>
    <row r="17">
      <c r="A17" s="3"/>
      <c r="B17" s="101"/>
      <c r="C17" s="101"/>
      <c r="D17" s="81"/>
      <c r="E17" s="102"/>
      <c r="F17" s="102"/>
      <c r="G17" s="69" t="s">
        <v>67</v>
      </c>
      <c r="H17" s="98"/>
    </row>
    <row r="18">
      <c r="A18" s="3"/>
      <c r="B18" s="101"/>
      <c r="C18" s="101"/>
      <c r="D18" s="81" t="s">
        <v>61</v>
      </c>
      <c r="E18" s="103"/>
      <c r="F18" s="102"/>
      <c r="G18" s="87">
        <f>SUM(G16+Costs!F47)</f>
        <v>825.8</v>
      </c>
      <c r="H18" s="98"/>
    </row>
    <row r="19">
      <c r="A19" s="3"/>
      <c r="G19" s="69" t="s">
        <v>62</v>
      </c>
      <c r="H19" s="98"/>
    </row>
    <row r="20">
      <c r="A20" s="3"/>
      <c r="G20" s="87">
        <f>SUM(G18)</f>
        <v>825.8</v>
      </c>
      <c r="H20" s="98"/>
    </row>
    <row r="21">
      <c r="A21" s="1"/>
      <c r="B21" s="65"/>
      <c r="C21" s="65"/>
      <c r="D21" s="65"/>
      <c r="E21" s="65"/>
      <c r="F21" s="65"/>
      <c r="G21" s="65"/>
      <c r="H21" s="4"/>
    </row>
    <row r="22">
      <c r="A22" s="1"/>
      <c r="B22" s="1"/>
      <c r="C22" s="1"/>
      <c r="D22" s="1"/>
      <c r="E22" s="1"/>
      <c r="F22" s="1"/>
      <c r="G22" s="3"/>
      <c r="H22" s="3"/>
    </row>
    <row r="23">
      <c r="A23" s="1"/>
      <c r="B23" s="1"/>
      <c r="C23" s="1"/>
      <c r="D23" s="1"/>
      <c r="E23" s="1"/>
      <c r="F23" s="1"/>
      <c r="G23" s="3"/>
      <c r="H23" s="3"/>
    </row>
    <row r="24">
      <c r="A24" s="58"/>
      <c r="B24" s="58"/>
      <c r="C24" s="58"/>
      <c r="D24" s="58"/>
      <c r="E24" s="58"/>
      <c r="F24" s="58"/>
      <c r="G24" s="4"/>
      <c r="H24" s="4"/>
    </row>
  </sheetData>
  <mergeCells count="7">
    <mergeCell ref="B13:C13"/>
    <mergeCell ref="B14:G14"/>
    <mergeCell ref="B9:C9"/>
    <mergeCell ref="B10:C10"/>
    <mergeCell ref="B11:C11"/>
    <mergeCell ref="B12:C12"/>
    <mergeCell ref="B8:C8"/>
  </mergeCells>
  <drawing r:id="rId1"/>
</worksheet>
</file>